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Формирование бюджета 2022-2024\Приложения к проекту бюджета 2022 года\Пояснительная\Пояснительная\"/>
    </mc:Choice>
  </mc:AlternateContent>
  <bookViews>
    <workbookView xWindow="360" yWindow="75" windowWidth="11340" windowHeight="6795" tabRatio="601"/>
  </bookViews>
  <sheets>
    <sheet name="Ожидаемое исполнение 2021 г" sheetId="4" r:id="rId1"/>
    <sheet name="Лист1" sheetId="5" r:id="rId2"/>
  </sheets>
  <definedNames>
    <definedName name="_xlnm.Print_Titles" localSheetId="0">'Ожидаемое исполнение 2021 г'!$8:$8</definedName>
  </definedNames>
  <calcPr calcId="162913"/>
</workbook>
</file>

<file path=xl/calcChain.xml><?xml version="1.0" encoding="utf-8"?>
<calcChain xmlns="http://schemas.openxmlformats.org/spreadsheetml/2006/main">
  <c r="D67" i="4" l="1"/>
  <c r="C67" i="4"/>
  <c r="D73" i="4"/>
  <c r="D64" i="4"/>
  <c r="B67" i="4"/>
  <c r="D69" i="4"/>
  <c r="E69" i="4" s="1"/>
  <c r="D24" i="4"/>
  <c r="D71" i="4" l="1"/>
  <c r="D68" i="4"/>
  <c r="D66" i="4"/>
  <c r="D63" i="4"/>
  <c r="D60" i="4"/>
  <c r="D61" i="4"/>
  <c r="D58" i="4"/>
  <c r="D56" i="4"/>
  <c r="D54" i="4"/>
  <c r="D53" i="4"/>
  <c r="E53" i="4" s="1"/>
  <c r="D52" i="4"/>
  <c r="D51" i="4"/>
  <c r="D47" i="4"/>
  <c r="D46" i="4" s="1"/>
  <c r="D44" i="4"/>
  <c r="D39" i="4"/>
  <c r="D37" i="4"/>
  <c r="D33" i="4"/>
  <c r="D31" i="4"/>
  <c r="D21" i="4"/>
  <c r="D20" i="4"/>
  <c r="D12" i="4"/>
  <c r="C46" i="4"/>
  <c r="B46" i="4"/>
  <c r="E73" i="4" l="1"/>
  <c r="E72" i="4" s="1"/>
  <c r="C65" i="4"/>
  <c r="D65" i="4"/>
  <c r="E71" i="4"/>
  <c r="E70" i="4" s="1"/>
  <c r="E66" i="4"/>
  <c r="E65" i="4" s="1"/>
  <c r="B65" i="4"/>
  <c r="E52" i="4"/>
  <c r="E40" i="4"/>
  <c r="D36" i="4"/>
  <c r="D40" i="4"/>
  <c r="C40" i="4"/>
  <c r="B40" i="4"/>
  <c r="C32" i="4"/>
  <c r="C30" i="4"/>
  <c r="C36" i="4"/>
  <c r="B36" i="4"/>
  <c r="D34" i="4"/>
  <c r="C34" i="4"/>
  <c r="B34" i="4"/>
  <c r="D23" i="4"/>
  <c r="D30" i="4"/>
  <c r="B70" i="4"/>
  <c r="B72" i="4"/>
  <c r="B32" i="4"/>
  <c r="C70" i="4"/>
  <c r="D70" i="4"/>
  <c r="C72" i="4"/>
  <c r="D72" i="4"/>
  <c r="E47" i="4"/>
  <c r="E33" i="4"/>
  <c r="D32" i="4"/>
  <c r="D11" i="4"/>
  <c r="B11" i="4"/>
  <c r="C11" i="4"/>
  <c r="D55" i="4"/>
  <c r="D57" i="4"/>
  <c r="C50" i="4"/>
  <c r="B50" i="4"/>
  <c r="C43" i="4"/>
  <c r="C42" i="4" s="1"/>
  <c r="D43" i="4"/>
  <c r="D42" i="4" s="1"/>
  <c r="B43" i="4"/>
  <c r="B42" i="4" s="1"/>
  <c r="B15" i="4"/>
  <c r="D15" i="4"/>
  <c r="C15" i="4"/>
  <c r="B17" i="4"/>
  <c r="B23" i="4"/>
  <c r="B30" i="4"/>
  <c r="B38" i="4"/>
  <c r="B57" i="4"/>
  <c r="B59" i="4"/>
  <c r="B62" i="4"/>
  <c r="B55" i="4"/>
  <c r="D59" i="4"/>
  <c r="C59" i="4"/>
  <c r="E61" i="4"/>
  <c r="D17" i="4"/>
  <c r="D28" i="4"/>
  <c r="D38" i="4"/>
  <c r="D50" i="4"/>
  <c r="D62" i="4"/>
  <c r="E67" i="4"/>
  <c r="C17" i="4"/>
  <c r="C23" i="4"/>
  <c r="C28" i="4"/>
  <c r="C38" i="4"/>
  <c r="C57" i="4"/>
  <c r="C62" i="4"/>
  <c r="C55" i="4"/>
  <c r="B28" i="4"/>
  <c r="E39" i="4"/>
  <c r="E45" i="4"/>
  <c r="E12" i="4"/>
  <c r="C81" i="4"/>
  <c r="D81" i="4"/>
  <c r="E54" i="4"/>
  <c r="E24" i="4"/>
  <c r="E21" i="4"/>
  <c r="E20" i="4"/>
  <c r="C13" i="4"/>
  <c r="D13" i="4"/>
  <c r="B13" i="4"/>
  <c r="E44" i="4"/>
  <c r="E31" i="4"/>
  <c r="E29" i="4"/>
  <c r="E22" i="4"/>
  <c r="E19" i="4"/>
  <c r="E18" i="4"/>
  <c r="E16" i="4"/>
  <c r="E14" i="4"/>
  <c r="E68" i="4"/>
  <c r="E63" i="4"/>
  <c r="E64" i="4"/>
  <c r="E60" i="4"/>
  <c r="E58" i="4"/>
  <c r="E51" i="4"/>
  <c r="E56" i="4"/>
  <c r="E57" i="4" l="1"/>
  <c r="E17" i="4"/>
  <c r="D26" i="4"/>
  <c r="E15" i="4"/>
  <c r="C26" i="4"/>
  <c r="C25" i="4" s="1"/>
  <c r="C74" i="4"/>
  <c r="C80" i="4" s="1"/>
  <c r="E55" i="4"/>
  <c r="E28" i="4"/>
  <c r="B26" i="4"/>
  <c r="B25" i="4" s="1"/>
  <c r="E43" i="4"/>
  <c r="D25" i="4"/>
  <c r="E38" i="4"/>
  <c r="E32" i="4"/>
  <c r="D10" i="4"/>
  <c r="E62" i="4"/>
  <c r="E59" i="4"/>
  <c r="E50" i="4"/>
  <c r="B74" i="4"/>
  <c r="B80" i="4" s="1"/>
  <c r="E11" i="4"/>
  <c r="C10" i="4"/>
  <c r="C27" i="4"/>
  <c r="E46" i="4"/>
  <c r="B27" i="4"/>
  <c r="E30" i="4"/>
  <c r="E13" i="4"/>
  <c r="B10" i="4"/>
  <c r="E23" i="4"/>
  <c r="D74" i="4"/>
  <c r="D27" i="4"/>
  <c r="E26" i="4" l="1"/>
  <c r="E25" i="4"/>
  <c r="D9" i="4"/>
  <c r="D48" i="4" s="1"/>
  <c r="E27" i="4"/>
  <c r="B9" i="4"/>
  <c r="B48" i="4" s="1"/>
  <c r="B78" i="4" s="1"/>
  <c r="B76" i="4" s="1"/>
  <c r="C9" i="4"/>
  <c r="C48" i="4" s="1"/>
  <c r="C79" i="4" s="1"/>
  <c r="E42" i="4"/>
  <c r="E10" i="4"/>
  <c r="D80" i="4"/>
  <c r="E80" i="4" s="1"/>
  <c r="E74" i="4"/>
  <c r="E9" i="4" l="1"/>
  <c r="B79" i="4"/>
  <c r="C78" i="4"/>
  <c r="C76" i="4" s="1"/>
  <c r="E48" i="4"/>
  <c r="D79" i="4"/>
  <c r="D78" i="4"/>
  <c r="E79" i="4" l="1"/>
  <c r="D76" i="4"/>
  <c r="E76" i="4" s="1"/>
  <c r="E78" i="4"/>
</calcChain>
</file>

<file path=xl/sharedStrings.xml><?xml version="1.0" encoding="utf-8"?>
<sst xmlns="http://schemas.openxmlformats.org/spreadsheetml/2006/main" count="85" uniqueCount="85">
  <si>
    <t>НЕНАЛОГОВЫЕ ДОХОДЫ</t>
  </si>
  <si>
    <t>(тыс.руб.)</t>
  </si>
  <si>
    <t>Наименование</t>
  </si>
  <si>
    <t>ЖИЛИЩНО-КОММУНАЛЬНОЕ ХОЗЯЙСТВО</t>
  </si>
  <si>
    <t>Коммунальное хозяйство</t>
  </si>
  <si>
    <t>уточненный план года</t>
  </si>
  <si>
    <t>ожидаемое исполнение за год</t>
  </si>
  <si>
    <t>процент исполнения</t>
  </si>
  <si>
    <t> ОБЩЕГОСУДАРСТВЕННЫЕ ВОПРОСЫ</t>
  </si>
  <si>
    <t> 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</si>
  <si>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</si>
  <si>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</si>
  <si>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Культура</t>
  </si>
  <si>
    <t>ВСЕГО ДОХОДОВ</t>
  </si>
  <si>
    <t>ВСЕГО РАСХОДОВ:</t>
  </si>
  <si>
    <t>РАСХОДЫ</t>
  </si>
  <si>
    <t>О Ц Е Н К А</t>
  </si>
  <si>
    <t>ИСТОЧНИКИ ФИНАНСИРОВАНИЯ ДЕФИЦИТА БЮДЖЕТА</t>
  </si>
  <si>
    <t>Увеличение остатков средств бюджетов</t>
  </si>
  <si>
    <t>Уменьшение остатков средств бюджетов</t>
  </si>
  <si>
    <t>НАЛОГОВЫЕ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</si>
  <si>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</si>
  <si>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</si>
  <si>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</si>
  <si>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</si>
  <si>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</si>
  <si>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НАЛОГИ НА ИМУЩЕСТВО</t>
  </si>
  <si>
    <t>Налог на имущество организаций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</si>
  <si>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</si>
  <si>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</si>
  <si>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</si>
  <si>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</si>
  <si>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</si>
  <si>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</si>
  <si>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</si>
  <si>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</si>
  <si>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</si>
  <si>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БЕЗВОЗМЕЗДНЫЕ ПОСТУПЛЕНИЯ</t>
  </si>
  <si>
    <t xml:space="preserve">Субвенции бюджетам субъектов Российской Федерации и муниципальных образований 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</si>
  <si>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</si>
  <si>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</si>
  <si>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</si>
  <si>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</si>
  <si>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Исполнение государственных и муниципальных гарантий в валюте Российской Федерации</t>
  </si>
  <si>
    <t xml:space="preserve">Бюджетные кредиты, предоставленные внутри страны в валюте Российской Федерации </t>
  </si>
  <si>
    <t>НАЛОГ НА СОВОКУПНЫЙ ДОХОД</t>
  </si>
  <si>
    <t>Налог на имущество физических лиц</t>
  </si>
  <si>
    <t>Земельный налог</t>
  </si>
  <si>
    <t>Осуществление первичного воинского учета на территориях, где отсутствуют военные комиссариаты</t>
  </si>
  <si>
    <t xml:space="preserve">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РФ на  совершение нотариальных действий </t>
  </si>
  <si>
    <t>фактическое исполнение за 10 месяцев</t>
  </si>
  <si>
    <t>Другие общегосударственные расходы</t>
  </si>
  <si>
    <t>Благоустройство</t>
  </si>
  <si>
    <t>Приложение № 2</t>
  </si>
  <si>
    <t xml:space="preserve"> </t>
  </si>
  <si>
    <t>ДОХОДЫ НАЛОГОВЫЕ И НЕНАЛОГОВЫЕ</t>
  </si>
  <si>
    <t>Субвенции местным бюджетам на осуществление первичного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</si>
  <si>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</si>
  <si>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Иные  межбюджетные трансферты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</si>
  <si>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</si>
  <si>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</si>
  <si>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НАЦИОНАЛЬНАЯ ОБОРОНА</t>
  </si>
  <si>
    <t>Защита населения и территорий от  чрезвычайных ситуаций природного и техногенного характера, гражданская оборона</t>
  </si>
  <si>
    <t>Дорожное хозяйство (дорожные фонды)</t>
  </si>
  <si>
    <t xml:space="preserve">КУЛЬТУРА, КИНЕМАТОГРАФИЯ </t>
  </si>
  <si>
    <t>Другие вопросы в области национальной экономики</t>
  </si>
  <si>
    <t>Доходы от сдачи в аренду имущества, составляющего казну сельских поселений(за исключением земельных участков)</t>
  </si>
  <si>
    <t>Доходы от сдачи  в аренду  имущества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</si>
  <si>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</si>
  <si>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</si>
  <si>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</si>
  <si>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</si>
  <si>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</si>
  <si>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</si>
  <si>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</si>
  <si>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</si>
  <si>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</si>
  <si>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</si>
  <si>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НЕНАЛОГОВЫЕ ДОХОДЫ</t>
  </si>
  <si>
    <t>Невыясненные поступления, зачисляемые в бюджеты сельских поселений</t>
  </si>
  <si>
    <t>ОБРАЗОВАНИЕ</t>
  </si>
  <si>
    <t>Профессиональная подготовка, переподготовка и повышение квалификации</t>
  </si>
  <si>
    <t>Обеспечение проведения выборов и референдумов</t>
  </si>
  <si>
    <t>ожидаемого исполнения бюджета                                                                                                    Грушевского сельского поселения за 2021 год</t>
  </si>
  <si>
    <t>Другие вопросы в области культуры, кинематографии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</si>
</sst>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%"/>
  </numFmts>
  <fonts count="13" x14ac:knownFonts="1"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8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1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2" fillId="2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/>
    <xf numFmtId="1" fontId="2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/>
    <xf numFmtId="166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/>
    <xf numFmtId="10" fontId="5" fillId="0" borderId="6" xfId="0" applyNumberFormat="1" applyFont="1" applyFill="1" applyBorder="1" applyAlignment="1">
      <alignment horizontal="justify" vertical="top" wrapText="1"/>
    </xf>
    <xf numFmtId="10" fontId="4" fillId="0" borderId="6" xfId="0" applyNumberFormat="1" applyFont="1" applyBorder="1" applyAlignment="1">
      <alignment horizontal="justify" vertical="top" wrapText="1"/>
    </xf>
    <xf numFmtId="0" fontId="4" fillId="0" borderId="2" xfId="0" applyFont="1" applyBorder="1" applyAlignment="1">
      <alignment vertical="center"/>
    </xf>
    <xf numFmtId="166" fontId="7" fillId="0" borderId="7" xfId="0" applyNumberFormat="1" applyFont="1" applyFill="1" applyBorder="1" applyAlignment="1">
      <alignment horizontal="center" vertical="center"/>
    </xf>
    <xf numFmtId="1" fontId="7" fillId="0" borderId="6" xfId="0" applyNumberFormat="1" applyFont="1" applyFill="1" applyBorder="1" applyAlignment="1">
      <alignment horizontal="left" vertical="top" wrapText="1"/>
    </xf>
    <xf numFmtId="10" fontId="7" fillId="0" borderId="6" xfId="0" applyNumberFormat="1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right" vertical="center"/>
    </xf>
    <xf numFmtId="166" fontId="3" fillId="0" borderId="8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justify" vertical="top" wrapText="1"/>
    </xf>
    <xf numFmtId="166" fontId="3" fillId="3" borderId="8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166" fontId="8" fillId="0" borderId="8" xfId="0" applyNumberFormat="1" applyFont="1" applyBorder="1" applyAlignment="1">
      <alignment horizontal="center" vertical="center"/>
    </xf>
    <xf numFmtId="166" fontId="7" fillId="0" borderId="8" xfId="0" applyNumberFormat="1" applyFont="1" applyBorder="1" applyAlignment="1">
      <alignment horizontal="center" vertical="center"/>
    </xf>
    <xf numFmtId="0" fontId="3" fillId="4" borderId="9" xfId="0" applyFont="1" applyFill="1" applyBorder="1" applyAlignment="1">
      <alignment horizontal="justify" vertical="top" wrapText="1"/>
    </xf>
    <xf numFmtId="166" fontId="3" fillId="4" borderId="11" xfId="0" applyNumberFormat="1" applyFont="1" applyFill="1" applyBorder="1" applyAlignment="1">
      <alignment horizontal="center" vertical="center"/>
    </xf>
    <xf numFmtId="166" fontId="8" fillId="0" borderId="8" xfId="0" applyNumberFormat="1" applyFont="1" applyBorder="1" applyAlignment="1">
      <alignment vertical="center"/>
    </xf>
    <xf numFmtId="0" fontId="3" fillId="5" borderId="6" xfId="0" applyFont="1" applyFill="1" applyBorder="1" applyAlignment="1">
      <alignment horizontal="justify" vertical="top" wrapText="1"/>
    </xf>
    <xf numFmtId="166" fontId="3" fillId="5" borderId="8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justify" vertical="top" wrapText="1"/>
    </xf>
    <xf numFmtId="1" fontId="7" fillId="0" borderId="12" xfId="0" applyNumberFormat="1" applyFont="1" applyFill="1" applyBorder="1" applyAlignment="1">
      <alignment horizontal="left" vertical="top" wrapText="1"/>
    </xf>
    <xf numFmtId="0" fontId="3" fillId="6" borderId="2" xfId="0" applyFont="1" applyFill="1" applyBorder="1"/>
    <xf numFmtId="166" fontId="8" fillId="6" borderId="7" xfId="0" applyNumberFormat="1" applyFont="1" applyFill="1" applyBorder="1" applyAlignment="1">
      <alignment horizontal="center" vertical="center"/>
    </xf>
    <xf numFmtId="0" fontId="3" fillId="0" borderId="2" xfId="0" applyFont="1" applyFill="1" applyBorder="1"/>
    <xf numFmtId="165" fontId="7" fillId="6" borderId="2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/>
    </xf>
    <xf numFmtId="0" fontId="7" fillId="0" borderId="0" xfId="0" applyFont="1" applyAlignment="1">
      <alignment wrapText="1"/>
    </xf>
    <xf numFmtId="165" fontId="4" fillId="6" borderId="2" xfId="0" applyNumberFormat="1" applyFont="1" applyFill="1" applyBorder="1" applyAlignment="1">
      <alignment horizontal="center" vertical="center"/>
    </xf>
    <xf numFmtId="165" fontId="3" fillId="7" borderId="7" xfId="0" applyNumberFormat="1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left" vertical="center" wrapText="1"/>
    </xf>
    <xf numFmtId="166" fontId="8" fillId="7" borderId="7" xfId="0" applyNumberFormat="1" applyFont="1" applyFill="1" applyBorder="1" applyAlignment="1">
      <alignment horizontal="center" vertical="center"/>
    </xf>
    <xf numFmtId="0" fontId="3" fillId="7" borderId="2" xfId="0" applyFont="1" applyFill="1" applyBorder="1"/>
    <xf numFmtId="165" fontId="3" fillId="7" borderId="2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left" vertical="center" wrapText="1"/>
    </xf>
    <xf numFmtId="165" fontId="8" fillId="7" borderId="2" xfId="0" applyNumberFormat="1" applyFont="1" applyFill="1" applyBorder="1" applyAlignment="1">
      <alignment horizontal="center" vertical="center"/>
    </xf>
    <xf numFmtId="10" fontId="10" fillId="8" borderId="6" xfId="0" applyNumberFormat="1" applyFont="1" applyFill="1" applyBorder="1" applyAlignment="1">
      <alignment horizontal="left" vertical="top" wrapText="1"/>
    </xf>
    <xf numFmtId="165" fontId="3" fillId="7" borderId="2" xfId="0" applyNumberFormat="1" applyFont="1" applyFill="1" applyBorder="1" applyAlignment="1">
      <alignment horizontal="center" vertical="center"/>
    </xf>
    <xf numFmtId="166" fontId="3" fillId="7" borderId="7" xfId="0" applyNumberFormat="1" applyFont="1" applyFill="1" applyBorder="1" applyAlignment="1">
      <alignment horizontal="center" vertical="center"/>
    </xf>
    <xf numFmtId="10" fontId="8" fillId="7" borderId="6" xfId="0" applyNumberFormat="1" applyFont="1" applyFill="1" applyBorder="1" applyAlignment="1">
      <alignment horizontal="left" vertical="top" wrapText="1"/>
    </xf>
    <xf numFmtId="10" fontId="10" fillId="7" borderId="6" xfId="0" applyNumberFormat="1" applyFont="1" applyFill="1" applyBorder="1" applyAlignment="1">
      <alignment horizontal="left" vertical="top" wrapText="1"/>
    </xf>
    <xf numFmtId="0" fontId="8" fillId="8" borderId="12" xfId="0" applyFont="1" applyFill="1" applyBorder="1" applyAlignment="1">
      <alignment horizontal="justify" vertical="top" wrapText="1"/>
    </xf>
    <xf numFmtId="0" fontId="7" fillId="9" borderId="6" xfId="0" applyFont="1" applyFill="1" applyBorder="1" applyAlignment="1">
      <alignment horizontal="justify" vertical="top" wrapText="1"/>
    </xf>
    <xf numFmtId="166" fontId="3" fillId="9" borderId="8" xfId="0" applyNumberFormat="1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justify" vertical="top" wrapText="1"/>
    </xf>
    <xf numFmtId="165" fontId="4" fillId="9" borderId="2" xfId="0" applyNumberFormat="1" applyFont="1" applyFill="1" applyBorder="1" applyAlignment="1">
      <alignment horizontal="center" vertical="center"/>
    </xf>
    <xf numFmtId="166" fontId="8" fillId="9" borderId="7" xfId="0" applyNumberFormat="1" applyFont="1" applyFill="1" applyBorder="1" applyAlignment="1">
      <alignment horizontal="center" vertical="center"/>
    </xf>
    <xf numFmtId="1" fontId="8" fillId="9" borderId="6" xfId="0" applyNumberFormat="1" applyFont="1" applyFill="1" applyBorder="1" applyAlignment="1">
      <alignment horizontal="left" vertical="top" wrapText="1"/>
    </xf>
    <xf numFmtId="0" fontId="7" fillId="10" borderId="13" xfId="0" applyFont="1" applyFill="1" applyBorder="1" applyAlignment="1">
      <alignment vertical="center" wrapText="1"/>
    </xf>
    <xf numFmtId="165" fontId="7" fillId="6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wrapText="1"/>
    </xf>
    <xf numFmtId="10" fontId="7" fillId="0" borderId="14" xfId="0" applyNumberFormat="1" applyFont="1" applyFill="1" applyBorder="1" applyAlignment="1">
      <alignment horizontal="left" vertical="top" wrapText="1"/>
    </xf>
    <xf numFmtId="1" fontId="3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wrapText="1"/>
    </xf>
    <xf numFmtId="1" fontId="3" fillId="0" borderId="0" xfId="0" applyNumberFormat="1" applyFont="1" applyAlignment="1">
      <alignment horizontal="center"/>
    </xf>
    <xf numFmtId="0" fontId="11" fillId="0" borderId="0" xfId="0" applyFont="1"/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 wrapText="1"/>
    </xf>
    <xf numFmtId="165" fontId="3" fillId="0" borderId="2" xfId="0" applyNumberFormat="1" applyFont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5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165" fontId="3" fillId="5" borderId="2" xfId="0" applyNumberFormat="1" applyFont="1" applyFill="1" applyBorder="1" applyAlignment="1">
      <alignment horizontal="center"/>
    </xf>
    <xf numFmtId="165" fontId="4" fillId="3" borderId="2" xfId="0" applyNumberFormat="1" applyFont="1" applyFill="1" applyBorder="1" applyAlignment="1">
      <alignment horizontal="center" vertical="center"/>
    </xf>
    <xf numFmtId="165" fontId="7" fillId="9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3" fillId="4" borderId="10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165" fontId="3" fillId="6" borderId="2" xfId="0" applyNumberFormat="1" applyFont="1" applyFill="1" applyBorder="1" applyAlignment="1">
      <alignment horizontal="center" vertical="center"/>
    </xf>
    <xf numFmtId="165" fontId="8" fillId="6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6"/>
  <sheetViews>
    <sheetView tabSelected="1" topLeftCell="A60" workbookViewId="0">
      <selection activeCell="C57" sqref="C57"/>
    </sheetView>
  </sheetViews>
  <sheetFormatPr defaultRowHeight="12.75" x14ac:dyDescent="0.2"/>
  <cols>
    <col min="1" max="1" width="45.140625" customWidth="1"/>
    <col min="2" max="2" width="13" customWidth="1"/>
    <col min="3" max="3" width="13.140625" customWidth="1"/>
    <col min="4" max="4" width="14.5703125" customWidth="1"/>
    <col min="5" max="5" width="11.42578125" customWidth="1"/>
  </cols>
  <sheetData>
    <row r="1" spans="1:5" x14ac:dyDescent="0.2">
      <c r="B1" s="74" t="s">
        <v>53</v>
      </c>
      <c r="C1" s="74"/>
      <c r="D1" s="74"/>
      <c r="E1" s="74"/>
    </row>
    <row r="2" spans="1:5" ht="12.75" customHeight="1" x14ac:dyDescent="0.2">
      <c r="B2" s="74"/>
      <c r="C2" s="74"/>
      <c r="D2" s="74"/>
      <c r="E2" s="74"/>
    </row>
    <row r="3" spans="1:5" ht="23.25" customHeight="1" x14ac:dyDescent="0.2">
      <c r="B3" s="75"/>
      <c r="C3" s="75"/>
      <c r="D3" s="75"/>
      <c r="E3" s="75"/>
    </row>
    <row r="4" spans="1:5" ht="21.75" customHeight="1" x14ac:dyDescent="0.25">
      <c r="A4" s="72" t="s">
        <v>16</v>
      </c>
      <c r="B4" s="73"/>
      <c r="C4" s="73"/>
      <c r="D4" s="73"/>
    </row>
    <row r="5" spans="1:5" ht="39" customHeight="1" x14ac:dyDescent="0.2">
      <c r="A5" s="70" t="s">
        <v>83</v>
      </c>
      <c r="B5" s="70"/>
      <c r="C5" s="70"/>
      <c r="D5" s="70"/>
      <c r="E5" s="70"/>
    </row>
    <row r="6" spans="1:5" ht="12.75" customHeight="1" x14ac:dyDescent="0.25">
      <c r="A6" s="71"/>
      <c r="B6" s="71"/>
      <c r="C6" s="71"/>
      <c r="D6" s="71"/>
      <c r="E6" s="71"/>
    </row>
    <row r="7" spans="1:5" ht="13.5" customHeight="1" thickBot="1" x14ac:dyDescent="0.25">
      <c r="A7" s="1"/>
      <c r="B7" s="2"/>
      <c r="E7" s="2" t="s">
        <v>1</v>
      </c>
    </row>
    <row r="8" spans="1:5" s="9" customFormat="1" ht="56.25" customHeight="1" thickBot="1" x14ac:dyDescent="0.25">
      <c r="A8" s="8" t="s">
        <v>2</v>
      </c>
      <c r="B8" s="3" t="s">
        <v>5</v>
      </c>
      <c r="C8" s="5" t="s">
        <v>50</v>
      </c>
      <c r="D8" s="5" t="s">
        <v>6</v>
      </c>
      <c r="E8" s="5" t="s">
        <v>7</v>
      </c>
    </row>
    <row r="9" spans="1:5" s="7" customFormat="1" ht="31.5" x14ac:dyDescent="0.25">
      <c r="A9" s="21" t="s">
        <v>55</v>
      </c>
      <c r="B9" s="76">
        <f>B10+B25</f>
        <v>34990.6</v>
      </c>
      <c r="C9" s="76">
        <f>C10+C25</f>
        <v>27642.799999999999</v>
      </c>
      <c r="D9" s="76">
        <f>D10+D25</f>
        <v>35993.799999999996</v>
      </c>
      <c r="E9" s="23">
        <f>D9/B9</f>
        <v>1.0286705572353716</v>
      </c>
    </row>
    <row r="10" spans="1:5" s="7" customFormat="1" ht="15.75" x14ac:dyDescent="0.25">
      <c r="A10" s="21" t="s">
        <v>20</v>
      </c>
      <c r="B10" s="76">
        <f>B11+B15+B17+B23</f>
        <v>34636.5</v>
      </c>
      <c r="C10" s="76">
        <f>C11+C15+C17+C23</f>
        <v>27366.6</v>
      </c>
      <c r="D10" s="76">
        <f>D11+D15+D17+D23</f>
        <v>35639.699999999997</v>
      </c>
      <c r="E10" s="23">
        <f t="shared" ref="E10:E33" si="0">D10/B10</f>
        <v>1.0289636654973799</v>
      </c>
    </row>
    <row r="11" spans="1:5" s="7" customFormat="1" ht="15.75" x14ac:dyDescent="0.25">
      <c r="A11" s="34" t="s">
        <v>21</v>
      </c>
      <c r="B11" s="77">
        <f>B12</f>
        <v>16476.3</v>
      </c>
      <c r="C11" s="77">
        <f>C12</f>
        <v>11862</v>
      </c>
      <c r="D11" s="77">
        <f>D12</f>
        <v>16476.3</v>
      </c>
      <c r="E11" s="25">
        <f t="shared" si="0"/>
        <v>1</v>
      </c>
    </row>
    <row r="12" spans="1:5" s="7" customFormat="1" ht="15.75" x14ac:dyDescent="0.25">
      <c r="A12" s="21" t="s">
        <v>22</v>
      </c>
      <c r="B12" s="67">
        <v>16476.3</v>
      </c>
      <c r="C12" s="80">
        <v>11862</v>
      </c>
      <c r="D12" s="80">
        <f>B12</f>
        <v>16476.3</v>
      </c>
      <c r="E12" s="23">
        <f>D12/B12</f>
        <v>1</v>
      </c>
    </row>
    <row r="13" spans="1:5" s="7" customFormat="1" ht="15.75" hidden="1" x14ac:dyDescent="0.25">
      <c r="A13" s="24" t="s">
        <v>23</v>
      </c>
      <c r="B13" s="77" t="e">
        <f>B14+#REF!+B16</f>
        <v>#REF!</v>
      </c>
      <c r="C13" s="77" t="e">
        <f>C14+#REF!+C16</f>
        <v>#REF!</v>
      </c>
      <c r="D13" s="77" t="e">
        <f>D14+#REF!+D16</f>
        <v>#REF!</v>
      </c>
      <c r="E13" s="25" t="e">
        <f t="shared" si="0"/>
        <v>#REF!</v>
      </c>
    </row>
    <row r="14" spans="1:5" s="7" customFormat="1" ht="47.25" hidden="1" x14ac:dyDescent="0.25">
      <c r="A14" s="26" t="s">
        <v>24</v>
      </c>
      <c r="B14" s="78">
        <v>16503</v>
      </c>
      <c r="C14" s="78">
        <v>12194</v>
      </c>
      <c r="D14" s="78">
        <v>16421.599999999999</v>
      </c>
      <c r="E14" s="23">
        <f t="shared" si="0"/>
        <v>0.99506756347330783</v>
      </c>
    </row>
    <row r="15" spans="1:5" s="7" customFormat="1" ht="15.75" x14ac:dyDescent="0.25">
      <c r="A15" s="34" t="s">
        <v>45</v>
      </c>
      <c r="B15" s="79">
        <f>B16</f>
        <v>165.6</v>
      </c>
      <c r="C15" s="79">
        <f>C16</f>
        <v>1168.8</v>
      </c>
      <c r="D15" s="79">
        <f>D16</f>
        <v>1168.8</v>
      </c>
      <c r="E15" s="23">
        <f>D15/B15</f>
        <v>7.0579710144927539</v>
      </c>
    </row>
    <row r="16" spans="1:5" s="7" customFormat="1" ht="15.75" x14ac:dyDescent="0.25">
      <c r="A16" s="21" t="s">
        <v>25</v>
      </c>
      <c r="B16" s="67">
        <v>165.6</v>
      </c>
      <c r="C16" s="80">
        <v>1168.8</v>
      </c>
      <c r="D16" s="81">
        <v>1168.8</v>
      </c>
      <c r="E16" s="23">
        <f t="shared" si="0"/>
        <v>7.0579710144927539</v>
      </c>
    </row>
    <row r="17" spans="1:6" s="7" customFormat="1" ht="15.75" x14ac:dyDescent="0.25">
      <c r="A17" s="24" t="s">
        <v>26</v>
      </c>
      <c r="B17" s="77">
        <f>B20+B21</f>
        <v>17988.400000000001</v>
      </c>
      <c r="C17" s="77">
        <f>C20+C21</f>
        <v>14330.8</v>
      </c>
      <c r="D17" s="77">
        <f>D20+D21</f>
        <v>17988.400000000001</v>
      </c>
      <c r="E17" s="25">
        <f t="shared" si="0"/>
        <v>1</v>
      </c>
    </row>
    <row r="18" spans="1:6" s="7" customFormat="1" ht="15.75" hidden="1" x14ac:dyDescent="0.25">
      <c r="A18" s="21" t="s">
        <v>27</v>
      </c>
      <c r="B18" s="76">
        <v>37486.699999999997</v>
      </c>
      <c r="C18" s="80">
        <v>29699.1</v>
      </c>
      <c r="D18" s="80">
        <v>37403.1</v>
      </c>
      <c r="E18" s="23">
        <f t="shared" si="0"/>
        <v>0.99776987571592057</v>
      </c>
    </row>
    <row r="19" spans="1:6" s="7" customFormat="1" ht="15.75" hidden="1" x14ac:dyDescent="0.25">
      <c r="A19" s="21" t="s">
        <v>28</v>
      </c>
      <c r="B19" s="76">
        <v>2973.8</v>
      </c>
      <c r="C19" s="80">
        <v>2290.1999999999998</v>
      </c>
      <c r="D19" s="80">
        <v>2964.5</v>
      </c>
      <c r="E19" s="23">
        <f t="shared" si="0"/>
        <v>0.99687268814311647</v>
      </c>
    </row>
    <row r="20" spans="1:6" s="7" customFormat="1" ht="15.75" x14ac:dyDescent="0.25">
      <c r="A20" s="21" t="s">
        <v>46</v>
      </c>
      <c r="B20" s="46">
        <v>867.9</v>
      </c>
      <c r="C20" s="80">
        <v>127.5</v>
      </c>
      <c r="D20" s="80">
        <f>B20</f>
        <v>867.9</v>
      </c>
      <c r="E20" s="23">
        <f t="shared" si="0"/>
        <v>1</v>
      </c>
    </row>
    <row r="21" spans="1:6" s="7" customFormat="1" ht="18" customHeight="1" x14ac:dyDescent="0.25">
      <c r="A21" s="21" t="s">
        <v>47</v>
      </c>
      <c r="B21" s="76">
        <v>17120.5</v>
      </c>
      <c r="C21" s="80">
        <v>14203.3</v>
      </c>
      <c r="D21" s="80">
        <f>B21</f>
        <v>17120.5</v>
      </c>
      <c r="E21" s="23">
        <f t="shared" si="0"/>
        <v>1</v>
      </c>
    </row>
    <row r="22" spans="1:6" s="7" customFormat="1" ht="15.75" hidden="1" x14ac:dyDescent="0.25">
      <c r="A22" s="21" t="s">
        <v>29</v>
      </c>
      <c r="B22" s="22">
        <v>6006.3</v>
      </c>
      <c r="C22" s="80">
        <v>4539.2</v>
      </c>
      <c r="D22" s="80">
        <v>6013</v>
      </c>
      <c r="E22" s="23">
        <f t="shared" si="0"/>
        <v>1.0011154953965002</v>
      </c>
    </row>
    <row r="23" spans="1:6" s="7" customFormat="1" ht="15.75" x14ac:dyDescent="0.25">
      <c r="A23" s="34" t="s">
        <v>30</v>
      </c>
      <c r="B23" s="79">
        <f>B24</f>
        <v>6.2</v>
      </c>
      <c r="C23" s="79">
        <f>C24</f>
        <v>5</v>
      </c>
      <c r="D23" s="82">
        <f>D24</f>
        <v>6.2</v>
      </c>
      <c r="E23" s="35">
        <f>D23/B23</f>
        <v>1</v>
      </c>
    </row>
    <row r="24" spans="1:6" s="7" customFormat="1" ht="95.25" customHeight="1" x14ac:dyDescent="0.25">
      <c r="A24" s="27" t="s">
        <v>49</v>
      </c>
      <c r="B24" s="67">
        <v>6.2</v>
      </c>
      <c r="C24" s="76">
        <v>5</v>
      </c>
      <c r="D24" s="76">
        <f>B24</f>
        <v>6.2</v>
      </c>
      <c r="E24" s="23">
        <f>D24/B24</f>
        <v>1</v>
      </c>
    </row>
    <row r="25" spans="1:6" s="6" customFormat="1" ht="15.75" x14ac:dyDescent="0.25">
      <c r="A25" s="21" t="s">
        <v>0</v>
      </c>
      <c r="B25" s="76">
        <f>B26+B38</f>
        <v>354.1</v>
      </c>
      <c r="C25" s="76">
        <f>C26+C38++C34+C36+C40</f>
        <v>276.2</v>
      </c>
      <c r="D25" s="76">
        <f>D26+D38</f>
        <v>354.1</v>
      </c>
      <c r="E25" s="23">
        <f t="shared" si="0"/>
        <v>1</v>
      </c>
    </row>
    <row r="26" spans="1:6" s="13" customFormat="1" ht="78.75" x14ac:dyDescent="0.25">
      <c r="A26" s="24" t="s">
        <v>31</v>
      </c>
      <c r="B26" s="77">
        <f>B30+B32</f>
        <v>345.20000000000005</v>
      </c>
      <c r="C26" s="77">
        <f>C30+C32</f>
        <v>273.2</v>
      </c>
      <c r="D26" s="77">
        <f>D30+D32</f>
        <v>345.20000000000005</v>
      </c>
      <c r="E26" s="25">
        <f t="shared" si="0"/>
        <v>1</v>
      </c>
    </row>
    <row r="27" spans="1:6" s="10" customFormat="1" ht="141.75" hidden="1" x14ac:dyDescent="0.25">
      <c r="A27" s="28" t="s">
        <v>32</v>
      </c>
      <c r="B27" s="76">
        <f>B28+B30</f>
        <v>1084.9000000000001</v>
      </c>
      <c r="C27" s="76">
        <f>C28+C30</f>
        <v>916.59999999999991</v>
      </c>
      <c r="D27" s="76">
        <f>D28+D30</f>
        <v>1184.4000000000001</v>
      </c>
      <c r="E27" s="23">
        <f t="shared" si="0"/>
        <v>1.0917135219835929</v>
      </c>
    </row>
    <row r="28" spans="1:6" s="13" customFormat="1" ht="110.25" hidden="1" x14ac:dyDescent="0.25">
      <c r="A28" s="28" t="s">
        <v>33</v>
      </c>
      <c r="B28" s="76">
        <f>B29</f>
        <v>1000.5</v>
      </c>
      <c r="C28" s="76">
        <f>C29</f>
        <v>846.3</v>
      </c>
      <c r="D28" s="76">
        <f>D29</f>
        <v>1100</v>
      </c>
      <c r="E28" s="23">
        <f t="shared" si="0"/>
        <v>1.0994502748625687</v>
      </c>
    </row>
    <row r="29" spans="1:6" s="6" customFormat="1" ht="110.25" hidden="1" x14ac:dyDescent="0.25">
      <c r="A29" s="27" t="s">
        <v>34</v>
      </c>
      <c r="B29" s="4">
        <v>1000.5</v>
      </c>
      <c r="C29" s="4">
        <v>846.3</v>
      </c>
      <c r="D29" s="4">
        <v>1100</v>
      </c>
      <c r="E29" s="23">
        <f t="shared" si="0"/>
        <v>1.0994502748625687</v>
      </c>
    </row>
    <row r="30" spans="1:6" s="13" customFormat="1" ht="126" x14ac:dyDescent="0.25">
      <c r="A30" s="28" t="s">
        <v>35</v>
      </c>
      <c r="B30" s="76">
        <f>B31</f>
        <v>84.4</v>
      </c>
      <c r="C30" s="76">
        <f>C31</f>
        <v>70.3</v>
      </c>
      <c r="D30" s="76">
        <f>D31</f>
        <v>84.4</v>
      </c>
      <c r="E30" s="23">
        <f t="shared" si="0"/>
        <v>1</v>
      </c>
    </row>
    <row r="31" spans="1:6" s="13" customFormat="1" ht="94.5" x14ac:dyDescent="0.25">
      <c r="A31" s="27" t="s">
        <v>36</v>
      </c>
      <c r="B31" s="67">
        <v>84.4</v>
      </c>
      <c r="C31" s="4">
        <v>70.3</v>
      </c>
      <c r="D31" s="4">
        <f>B31</f>
        <v>84.4</v>
      </c>
      <c r="E31" s="23">
        <f t="shared" si="0"/>
        <v>1</v>
      </c>
      <c r="F31" s="13" t="s">
        <v>54</v>
      </c>
    </row>
    <row r="32" spans="1:6" s="13" customFormat="1" ht="63" x14ac:dyDescent="0.25">
      <c r="A32" s="28" t="s">
        <v>67</v>
      </c>
      <c r="B32" s="4">
        <f>B33</f>
        <v>260.8</v>
      </c>
      <c r="C32" s="4">
        <f>C33</f>
        <v>202.9</v>
      </c>
      <c r="D32" s="4">
        <f>D33</f>
        <v>260.8</v>
      </c>
      <c r="E32" s="23">
        <f t="shared" si="0"/>
        <v>1</v>
      </c>
    </row>
    <row r="33" spans="1:5" s="13" customFormat="1" ht="48.95" customHeight="1" x14ac:dyDescent="0.25">
      <c r="A33" s="27" t="s">
        <v>66</v>
      </c>
      <c r="B33" s="67">
        <v>260.8</v>
      </c>
      <c r="C33" s="4">
        <v>202.9</v>
      </c>
      <c r="D33" s="4">
        <f>B33</f>
        <v>260.8</v>
      </c>
      <c r="E33" s="23">
        <f t="shared" si="0"/>
        <v>1</v>
      </c>
    </row>
    <row r="34" spans="1:5" s="13" customFormat="1" ht="48.95" customHeight="1" x14ac:dyDescent="0.25">
      <c r="A34" s="60" t="s">
        <v>74</v>
      </c>
      <c r="B34" s="63">
        <f>B35</f>
        <v>0</v>
      </c>
      <c r="C34" s="63">
        <f>C35</f>
        <v>2.2000000000000002</v>
      </c>
      <c r="D34" s="63">
        <f>D35</f>
        <v>3.5</v>
      </c>
      <c r="E34" s="61">
        <v>0</v>
      </c>
    </row>
    <row r="35" spans="1:5" s="13" customFormat="1" ht="70.5" customHeight="1" x14ac:dyDescent="0.25">
      <c r="A35" s="62" t="s">
        <v>77</v>
      </c>
      <c r="B35" s="46">
        <v>0</v>
      </c>
      <c r="C35" s="46">
        <v>2.2000000000000002</v>
      </c>
      <c r="D35" s="46">
        <v>3.5</v>
      </c>
      <c r="E35" s="23">
        <v>0</v>
      </c>
    </row>
    <row r="36" spans="1:5" s="13" customFormat="1" ht="48.95" customHeight="1" x14ac:dyDescent="0.25">
      <c r="A36" s="60" t="s">
        <v>75</v>
      </c>
      <c r="B36" s="63">
        <f>B37</f>
        <v>0</v>
      </c>
      <c r="C36" s="63">
        <f>C37</f>
        <v>0</v>
      </c>
      <c r="D36" s="63">
        <f>D37</f>
        <v>0</v>
      </c>
      <c r="E36" s="61">
        <v>0</v>
      </c>
    </row>
    <row r="37" spans="1:5" s="13" customFormat="1" ht="146.25" customHeight="1" x14ac:dyDescent="0.25">
      <c r="A37" s="62" t="s">
        <v>76</v>
      </c>
      <c r="B37" s="46">
        <v>0</v>
      </c>
      <c r="C37" s="46">
        <v>0</v>
      </c>
      <c r="D37" s="46">
        <f>C37</f>
        <v>0</v>
      </c>
      <c r="E37" s="23">
        <v>0</v>
      </c>
    </row>
    <row r="38" spans="1:5" s="6" customFormat="1" ht="31.5" x14ac:dyDescent="0.25">
      <c r="A38" s="38" t="s">
        <v>59</v>
      </c>
      <c r="B38" s="83">
        <f>B39</f>
        <v>8.9</v>
      </c>
      <c r="C38" s="83">
        <f>C39</f>
        <v>0.8</v>
      </c>
      <c r="D38" s="83">
        <f>D39</f>
        <v>8.9</v>
      </c>
      <c r="E38" s="25">
        <f t="shared" ref="E38:E48" si="1">D38/B38</f>
        <v>1</v>
      </c>
    </row>
    <row r="39" spans="1:5" s="6" customFormat="1" ht="78.75" x14ac:dyDescent="0.25">
      <c r="A39" s="27" t="s">
        <v>60</v>
      </c>
      <c r="B39" s="67">
        <v>8.9</v>
      </c>
      <c r="C39" s="4">
        <v>0.8</v>
      </c>
      <c r="D39" s="4">
        <f>B39</f>
        <v>8.9</v>
      </c>
      <c r="E39" s="23">
        <f t="shared" si="1"/>
        <v>1</v>
      </c>
    </row>
    <row r="40" spans="1:5" s="6" customFormat="1" ht="15.75" x14ac:dyDescent="0.25">
      <c r="A40" s="60" t="s">
        <v>78</v>
      </c>
      <c r="B40" s="84">
        <f>B41</f>
        <v>0</v>
      </c>
      <c r="C40" s="63">
        <f>C41</f>
        <v>0</v>
      </c>
      <c r="D40" s="63">
        <f>D41</f>
        <v>0</v>
      </c>
      <c r="E40" s="61">
        <f>E41</f>
        <v>0</v>
      </c>
    </row>
    <row r="41" spans="1:5" s="6" customFormat="1" ht="38.25" customHeight="1" x14ac:dyDescent="0.25">
      <c r="A41" s="27" t="s">
        <v>79</v>
      </c>
      <c r="B41" s="67">
        <v>0</v>
      </c>
      <c r="C41" s="4">
        <v>0</v>
      </c>
      <c r="D41" s="4">
        <v>0</v>
      </c>
      <c r="E41" s="23">
        <v>0</v>
      </c>
    </row>
    <row r="42" spans="1:5" s="6" customFormat="1" ht="15.75" x14ac:dyDescent="0.25">
      <c r="A42" s="24" t="s">
        <v>37</v>
      </c>
      <c r="B42" s="77">
        <f>B43+B46</f>
        <v>3753.8</v>
      </c>
      <c r="C42" s="77">
        <f>C43+C46</f>
        <v>1742.6</v>
      </c>
      <c r="D42" s="77">
        <f>D43+D46</f>
        <v>3753.8</v>
      </c>
      <c r="E42" s="25">
        <f t="shared" si="1"/>
        <v>1</v>
      </c>
    </row>
    <row r="43" spans="1:5" s="6" customFormat="1" ht="47.25" x14ac:dyDescent="0.25">
      <c r="A43" s="28" t="s">
        <v>38</v>
      </c>
      <c r="B43" s="76">
        <f>B44+B45</f>
        <v>240.39999999999998</v>
      </c>
      <c r="C43" s="76">
        <f>C44+C45</f>
        <v>157.1</v>
      </c>
      <c r="D43" s="76">
        <f>D44+D45</f>
        <v>240.39999999999998</v>
      </c>
      <c r="E43" s="29">
        <f t="shared" si="1"/>
        <v>1</v>
      </c>
    </row>
    <row r="44" spans="1:5" s="6" customFormat="1" ht="63" x14ac:dyDescent="0.25">
      <c r="A44" s="27" t="s">
        <v>56</v>
      </c>
      <c r="B44" s="4">
        <v>240.2</v>
      </c>
      <c r="C44" s="4">
        <v>156.9</v>
      </c>
      <c r="D44" s="4">
        <f>B44</f>
        <v>240.2</v>
      </c>
      <c r="E44" s="30">
        <f t="shared" si="1"/>
        <v>1</v>
      </c>
    </row>
    <row r="45" spans="1:5" s="6" customFormat="1" ht="47.25" x14ac:dyDescent="0.25">
      <c r="A45" s="27" t="s">
        <v>57</v>
      </c>
      <c r="B45" s="4">
        <v>0.2</v>
      </c>
      <c r="C45" s="4">
        <v>0.2</v>
      </c>
      <c r="D45" s="4">
        <v>0.2</v>
      </c>
      <c r="E45" s="30">
        <f t="shared" si="1"/>
        <v>1</v>
      </c>
    </row>
    <row r="46" spans="1:5" s="6" customFormat="1" ht="15.75" x14ac:dyDescent="0.25">
      <c r="A46" s="27" t="s">
        <v>58</v>
      </c>
      <c r="B46" s="76">
        <f>B47</f>
        <v>3513.4</v>
      </c>
      <c r="C46" s="76">
        <f>C47</f>
        <v>1585.5</v>
      </c>
      <c r="D46" s="76">
        <f>D47</f>
        <v>3513.4</v>
      </c>
      <c r="E46" s="29">
        <f t="shared" si="1"/>
        <v>1</v>
      </c>
    </row>
    <row r="47" spans="1:5" s="6" customFormat="1" ht="110.25" x14ac:dyDescent="0.25">
      <c r="A47" s="27" t="s">
        <v>68</v>
      </c>
      <c r="B47" s="85">
        <v>3513.4</v>
      </c>
      <c r="C47" s="85">
        <v>1585.5</v>
      </c>
      <c r="D47" s="85">
        <f>B47</f>
        <v>3513.4</v>
      </c>
      <c r="E47" s="30">
        <f>D47/B47</f>
        <v>1</v>
      </c>
    </row>
    <row r="48" spans="1:5" s="13" customFormat="1" ht="19.5" customHeight="1" thickBot="1" x14ac:dyDescent="0.3">
      <c r="A48" s="31" t="s">
        <v>13</v>
      </c>
      <c r="B48" s="86">
        <f>B9+B42</f>
        <v>38744.400000000001</v>
      </c>
      <c r="C48" s="86">
        <f>C9+C42</f>
        <v>29385.399999999998</v>
      </c>
      <c r="D48" s="86">
        <f>D9+D42</f>
        <v>39747.599999999999</v>
      </c>
      <c r="E48" s="32">
        <f t="shared" si="1"/>
        <v>1.0258927741815591</v>
      </c>
    </row>
    <row r="49" spans="1:5" s="6" customFormat="1" ht="26.25" customHeight="1" thickBot="1" x14ac:dyDescent="0.3">
      <c r="A49" s="12" t="s">
        <v>15</v>
      </c>
      <c r="B49" s="87"/>
      <c r="C49" s="87"/>
      <c r="D49" s="87"/>
      <c r="E49" s="11"/>
    </row>
    <row r="50" spans="1:5" s="6" customFormat="1" ht="21" customHeight="1" x14ac:dyDescent="0.25">
      <c r="A50" s="48" t="s">
        <v>8</v>
      </c>
      <c r="B50" s="47">
        <f>SUM(B51:B54)</f>
        <v>13076.400000000001</v>
      </c>
      <c r="C50" s="47">
        <f>SUM(C51:C54)</f>
        <v>9253.9</v>
      </c>
      <c r="D50" s="47">
        <f>SUM(D51:D54)</f>
        <v>13076.400000000001</v>
      </c>
      <c r="E50" s="49">
        <f t="shared" ref="E50:E67" si="2">D50/B50</f>
        <v>1</v>
      </c>
    </row>
    <row r="51" spans="1:5" s="6" customFormat="1" ht="65.25" customHeight="1" x14ac:dyDescent="0.25">
      <c r="A51" s="14" t="s">
        <v>9</v>
      </c>
      <c r="B51" s="37">
        <v>10830.2</v>
      </c>
      <c r="C51" s="46">
        <v>7965.6</v>
      </c>
      <c r="D51" s="4">
        <f>B51</f>
        <v>10830.2</v>
      </c>
      <c r="E51" s="17">
        <f t="shared" si="2"/>
        <v>1</v>
      </c>
    </row>
    <row r="52" spans="1:5" s="6" customFormat="1" ht="65.25" customHeight="1" x14ac:dyDescent="0.25">
      <c r="A52" s="45" t="s">
        <v>73</v>
      </c>
      <c r="B52" s="37">
        <v>59.9</v>
      </c>
      <c r="C52" s="46">
        <v>59.9</v>
      </c>
      <c r="D52" s="4">
        <f>B52</f>
        <v>59.9</v>
      </c>
      <c r="E52" s="17">
        <f t="shared" si="2"/>
        <v>1</v>
      </c>
    </row>
    <row r="53" spans="1:5" s="6" customFormat="1" ht="46.5" customHeight="1" x14ac:dyDescent="0.25">
      <c r="A53" s="68" t="s">
        <v>82</v>
      </c>
      <c r="B53" s="37">
        <v>456.6</v>
      </c>
      <c r="C53" s="46">
        <v>456.6</v>
      </c>
      <c r="D53" s="4">
        <f>B53</f>
        <v>456.6</v>
      </c>
      <c r="E53" s="17">
        <f t="shared" si="2"/>
        <v>1</v>
      </c>
    </row>
    <row r="54" spans="1:5" s="6" customFormat="1" ht="15.75" x14ac:dyDescent="0.25">
      <c r="A54" s="14" t="s">
        <v>51</v>
      </c>
      <c r="B54" s="4">
        <v>1729.7</v>
      </c>
      <c r="C54" s="46">
        <v>771.8</v>
      </c>
      <c r="D54" s="4">
        <f>B54</f>
        <v>1729.7</v>
      </c>
      <c r="E54" s="17">
        <f t="shared" si="2"/>
        <v>1</v>
      </c>
    </row>
    <row r="55" spans="1:5" s="6" customFormat="1" ht="15.75" x14ac:dyDescent="0.25">
      <c r="A55" s="52" t="s">
        <v>61</v>
      </c>
      <c r="B55" s="53">
        <f>B56</f>
        <v>240.2</v>
      </c>
      <c r="C55" s="53">
        <f>C56</f>
        <v>157</v>
      </c>
      <c r="D55" s="53">
        <f>D56</f>
        <v>240.2</v>
      </c>
      <c r="E55" s="49">
        <f t="shared" si="2"/>
        <v>1</v>
      </c>
    </row>
    <row r="56" spans="1:5" s="6" customFormat="1" ht="50.25" customHeight="1" x14ac:dyDescent="0.25">
      <c r="A56" s="15" t="s">
        <v>48</v>
      </c>
      <c r="B56" s="4">
        <v>240.2</v>
      </c>
      <c r="C56" s="46">
        <v>157</v>
      </c>
      <c r="D56" s="4">
        <f>B56</f>
        <v>240.2</v>
      </c>
      <c r="E56" s="17">
        <f t="shared" si="2"/>
        <v>1</v>
      </c>
    </row>
    <row r="57" spans="1:5" s="6" customFormat="1" ht="51.75" customHeight="1" x14ac:dyDescent="0.25">
      <c r="A57" s="54" t="s">
        <v>10</v>
      </c>
      <c r="B57" s="55">
        <f>B58</f>
        <v>160</v>
      </c>
      <c r="C57" s="55">
        <f>C58</f>
        <v>45.6</v>
      </c>
      <c r="D57" s="55">
        <f>D58</f>
        <v>160</v>
      </c>
      <c r="E57" s="56">
        <f t="shared" si="2"/>
        <v>1</v>
      </c>
    </row>
    <row r="58" spans="1:5" s="6" customFormat="1" ht="63" x14ac:dyDescent="0.25">
      <c r="A58" s="18" t="s">
        <v>62</v>
      </c>
      <c r="B58" s="37">
        <v>160</v>
      </c>
      <c r="C58" s="46">
        <v>45.6</v>
      </c>
      <c r="D58" s="37">
        <f>B58</f>
        <v>160</v>
      </c>
      <c r="E58" s="17">
        <f t="shared" si="2"/>
        <v>1</v>
      </c>
    </row>
    <row r="59" spans="1:5" s="6" customFormat="1" ht="15.75" x14ac:dyDescent="0.25">
      <c r="A59" s="57" t="s">
        <v>11</v>
      </c>
      <c r="B59" s="55">
        <f>B60+B61</f>
        <v>8364.1</v>
      </c>
      <c r="C59" s="55">
        <f>C60+C61</f>
        <v>6938.4</v>
      </c>
      <c r="D59" s="55">
        <f>D60+D61</f>
        <v>8364.1</v>
      </c>
      <c r="E59" s="49">
        <f t="shared" si="2"/>
        <v>1</v>
      </c>
    </row>
    <row r="60" spans="1:5" s="6" customFormat="1" ht="15.75" x14ac:dyDescent="0.25">
      <c r="A60" s="18" t="s">
        <v>63</v>
      </c>
      <c r="B60" s="37">
        <v>8314.1</v>
      </c>
      <c r="C60" s="46">
        <v>6900.9</v>
      </c>
      <c r="D60" s="37">
        <f>B60</f>
        <v>8314.1</v>
      </c>
      <c r="E60" s="17">
        <f t="shared" si="2"/>
        <v>1</v>
      </c>
    </row>
    <row r="61" spans="1:5" s="6" customFormat="1" ht="31.5" x14ac:dyDescent="0.25">
      <c r="A61" s="39" t="s">
        <v>65</v>
      </c>
      <c r="B61" s="37">
        <v>50</v>
      </c>
      <c r="C61" s="46">
        <v>37.5</v>
      </c>
      <c r="D61" s="37">
        <f>B61</f>
        <v>50</v>
      </c>
      <c r="E61" s="17">
        <f t="shared" si="2"/>
        <v>1</v>
      </c>
    </row>
    <row r="62" spans="1:5" s="6" customFormat="1" ht="35.25" customHeight="1" x14ac:dyDescent="0.25">
      <c r="A62" s="59" t="s">
        <v>3</v>
      </c>
      <c r="B62" s="55">
        <f>B63+B64</f>
        <v>8511.2000000000007</v>
      </c>
      <c r="C62" s="55">
        <f>C63+C64</f>
        <v>6099.2999999999993</v>
      </c>
      <c r="D62" s="55">
        <f>D63+D64</f>
        <v>8511.2000000000007</v>
      </c>
      <c r="E62" s="49">
        <f t="shared" si="2"/>
        <v>1</v>
      </c>
    </row>
    <row r="63" spans="1:5" s="6" customFormat="1" ht="15.75" x14ac:dyDescent="0.25">
      <c r="A63" s="20" t="s">
        <v>4</v>
      </c>
      <c r="B63" s="4">
        <v>1947.4</v>
      </c>
      <c r="C63" s="46">
        <v>852.4</v>
      </c>
      <c r="D63" s="4">
        <f>B63</f>
        <v>1947.4</v>
      </c>
      <c r="E63" s="41">
        <f t="shared" si="2"/>
        <v>1</v>
      </c>
    </row>
    <row r="64" spans="1:5" s="6" customFormat="1" ht="15.75" x14ac:dyDescent="0.25">
      <c r="A64" s="18" t="s">
        <v>52</v>
      </c>
      <c r="B64" s="37">
        <v>6563.8</v>
      </c>
      <c r="C64" s="46">
        <v>5246.9</v>
      </c>
      <c r="D64" s="37">
        <f>B64</f>
        <v>6563.8</v>
      </c>
      <c r="E64" s="41">
        <f t="shared" si="2"/>
        <v>1</v>
      </c>
    </row>
    <row r="65" spans="1:5" s="6" customFormat="1" ht="15.75" x14ac:dyDescent="0.25">
      <c r="A65" s="65" t="s">
        <v>80</v>
      </c>
      <c r="B65" s="63">
        <f>B66</f>
        <v>37.5</v>
      </c>
      <c r="C65" s="63">
        <f>C66</f>
        <v>10.3</v>
      </c>
      <c r="D65" s="63">
        <f>D66</f>
        <v>37.5</v>
      </c>
      <c r="E65" s="64">
        <f>E66</f>
        <v>1</v>
      </c>
    </row>
    <row r="66" spans="1:5" s="6" customFormat="1" ht="48" thickBot="1" x14ac:dyDescent="0.3">
      <c r="A66" s="66" t="s">
        <v>81</v>
      </c>
      <c r="B66" s="37">
        <v>37.5</v>
      </c>
      <c r="C66" s="46">
        <v>10.3</v>
      </c>
      <c r="D66" s="37">
        <f>B66</f>
        <v>37.5</v>
      </c>
      <c r="E66" s="41">
        <f t="shared" si="2"/>
        <v>1</v>
      </c>
    </row>
    <row r="67" spans="1:5" s="6" customFormat="1" ht="15.75" x14ac:dyDescent="0.25">
      <c r="A67" s="58" t="s">
        <v>64</v>
      </c>
      <c r="B67" s="55">
        <f>B68+B69</f>
        <v>13600</v>
      </c>
      <c r="C67" s="55">
        <f>C68+C69</f>
        <v>12299.5</v>
      </c>
      <c r="D67" s="55">
        <f>D68+D69</f>
        <v>13600</v>
      </c>
      <c r="E67" s="49">
        <f t="shared" si="2"/>
        <v>1</v>
      </c>
    </row>
    <row r="68" spans="1:5" s="6" customFormat="1" ht="15.75" x14ac:dyDescent="0.25">
      <c r="A68" s="19" t="s">
        <v>12</v>
      </c>
      <c r="B68" s="37">
        <v>13200</v>
      </c>
      <c r="C68" s="46">
        <v>12100</v>
      </c>
      <c r="D68" s="37">
        <f>B68</f>
        <v>13200</v>
      </c>
      <c r="E68" s="41">
        <f>D68/B68</f>
        <v>1</v>
      </c>
    </row>
    <row r="69" spans="1:5" s="6" customFormat="1" ht="31.5" x14ac:dyDescent="0.25">
      <c r="A69" s="69" t="s">
        <v>84</v>
      </c>
      <c r="B69" s="37">
        <v>400</v>
      </c>
      <c r="C69" s="46">
        <v>199.5</v>
      </c>
      <c r="D69" s="37">
        <f>B69</f>
        <v>400</v>
      </c>
      <c r="E69" s="41">
        <f>D69/B69</f>
        <v>1</v>
      </c>
    </row>
    <row r="70" spans="1:5" s="6" customFormat="1" ht="15.75" x14ac:dyDescent="0.25">
      <c r="A70" s="50" t="s">
        <v>69</v>
      </c>
      <c r="B70" s="51">
        <f>B71</f>
        <v>145</v>
      </c>
      <c r="C70" s="51">
        <f>C71</f>
        <v>108.8</v>
      </c>
      <c r="D70" s="51">
        <f>D71</f>
        <v>145</v>
      </c>
      <c r="E70" s="49">
        <f>E71</f>
        <v>1</v>
      </c>
    </row>
    <row r="71" spans="1:5" s="6" customFormat="1" ht="15.75" x14ac:dyDescent="0.25">
      <c r="A71" s="40" t="s">
        <v>70</v>
      </c>
      <c r="B71" s="43">
        <v>145</v>
      </c>
      <c r="C71" s="43">
        <v>108.8</v>
      </c>
      <c r="D71" s="43">
        <f>B71</f>
        <v>145</v>
      </c>
      <c r="E71" s="41">
        <f>D71/B71</f>
        <v>1</v>
      </c>
    </row>
    <row r="72" spans="1:5" s="6" customFormat="1" ht="15.75" x14ac:dyDescent="0.25">
      <c r="A72" s="50" t="s">
        <v>71</v>
      </c>
      <c r="B72" s="51">
        <f>B73</f>
        <v>200</v>
      </c>
      <c r="C72" s="51">
        <f>C73</f>
        <v>19.8</v>
      </c>
      <c r="D72" s="51">
        <f>D73</f>
        <v>200</v>
      </c>
      <c r="E72" s="49">
        <f>E73</f>
        <v>1</v>
      </c>
    </row>
    <row r="73" spans="1:5" s="6" customFormat="1" ht="15.75" x14ac:dyDescent="0.25">
      <c r="A73" s="42" t="s">
        <v>72</v>
      </c>
      <c r="B73" s="44">
        <v>200</v>
      </c>
      <c r="C73" s="43">
        <v>19.8</v>
      </c>
      <c r="D73" s="44">
        <f>B73</f>
        <v>200</v>
      </c>
      <c r="E73" s="41">
        <f>D73/B73</f>
        <v>1</v>
      </c>
    </row>
    <row r="74" spans="1:5" s="6" customFormat="1" ht="15.75" x14ac:dyDescent="0.25">
      <c r="A74" s="50" t="s">
        <v>14</v>
      </c>
      <c r="B74" s="51">
        <f>B50+B55+B57+B59+B62+B65+B67+B70+B72</f>
        <v>44334.400000000009</v>
      </c>
      <c r="C74" s="51">
        <f>C50+C55+C57+C59+C62+C65+C67+C70+C72</f>
        <v>34932.600000000006</v>
      </c>
      <c r="D74" s="51">
        <f>D50+D55+D57+D59+D62+D67+D70+D72</f>
        <v>44296.900000000009</v>
      </c>
      <c r="E74" s="49">
        <f>D74/B74</f>
        <v>0.99915415568948718</v>
      </c>
    </row>
    <row r="75" spans="1:5" s="6" customFormat="1" ht="31.5" x14ac:dyDescent="0.25">
      <c r="A75" s="36" t="s">
        <v>17</v>
      </c>
      <c r="B75" s="88"/>
      <c r="C75" s="90"/>
      <c r="D75" s="88"/>
      <c r="E75" s="16"/>
    </row>
    <row r="76" spans="1:5" s="6" customFormat="1" ht="47.25" x14ac:dyDescent="0.25">
      <c r="A76" s="28" t="s">
        <v>39</v>
      </c>
      <c r="B76" s="76">
        <f>B77+B78+B81</f>
        <v>-5590.0000000000073</v>
      </c>
      <c r="C76" s="91">
        <f>C77+C78+C81</f>
        <v>-5547.200000000008</v>
      </c>
      <c r="D76" s="76">
        <f>D77+D78+D81</f>
        <v>-4549.3000000000102</v>
      </c>
      <c r="E76" s="33">
        <f>D76/B76</f>
        <v>0.81382826475849812</v>
      </c>
    </row>
    <row r="77" spans="1:5" s="6" customFormat="1" ht="47.25" x14ac:dyDescent="0.25">
      <c r="A77" s="28" t="s">
        <v>40</v>
      </c>
      <c r="B77" s="76">
        <v>0</v>
      </c>
      <c r="C77" s="91">
        <v>0</v>
      </c>
      <c r="D77" s="76">
        <v>0</v>
      </c>
      <c r="E77" s="33">
        <v>0</v>
      </c>
    </row>
    <row r="78" spans="1:5" s="6" customFormat="1" ht="31.5" x14ac:dyDescent="0.25">
      <c r="A78" s="28" t="s">
        <v>41</v>
      </c>
      <c r="B78" s="76">
        <f>B48-B74</f>
        <v>-5590.0000000000073</v>
      </c>
      <c r="C78" s="91">
        <f>C48-C74</f>
        <v>-5547.200000000008</v>
      </c>
      <c r="D78" s="76">
        <f>D48-D74</f>
        <v>-4549.3000000000102</v>
      </c>
      <c r="E78" s="33">
        <f>D78/B78</f>
        <v>0.81382826475849812</v>
      </c>
    </row>
    <row r="79" spans="1:5" s="6" customFormat="1" ht="15.75" x14ac:dyDescent="0.25">
      <c r="A79" s="28" t="s">
        <v>18</v>
      </c>
      <c r="B79" s="76">
        <f>B48</f>
        <v>38744.400000000001</v>
      </c>
      <c r="C79" s="91">
        <f>C48</f>
        <v>29385.399999999998</v>
      </c>
      <c r="D79" s="76">
        <f>D48</f>
        <v>39747.599999999999</v>
      </c>
      <c r="E79" s="33">
        <f>D79/B79</f>
        <v>1.0258927741815591</v>
      </c>
    </row>
    <row r="80" spans="1:5" s="6" customFormat="1" ht="15.75" x14ac:dyDescent="0.25">
      <c r="A80" s="28" t="s">
        <v>19</v>
      </c>
      <c r="B80" s="89">
        <f>B74</f>
        <v>44334.400000000009</v>
      </c>
      <c r="C80" s="92">
        <f>C74</f>
        <v>34932.600000000006</v>
      </c>
      <c r="D80" s="89">
        <f>D74</f>
        <v>44296.900000000009</v>
      </c>
      <c r="E80" s="33">
        <f>D80/B80</f>
        <v>0.99915415568948718</v>
      </c>
    </row>
    <row r="81" spans="1:5" s="6" customFormat="1" ht="31.5" x14ac:dyDescent="0.25">
      <c r="A81" s="28" t="s">
        <v>42</v>
      </c>
      <c r="B81" s="89">
        <v>0</v>
      </c>
      <c r="C81" s="92">
        <f>C82+C83</f>
        <v>0</v>
      </c>
      <c r="D81" s="89">
        <f>D82+D83</f>
        <v>0</v>
      </c>
      <c r="E81" s="33">
        <v>0</v>
      </c>
    </row>
    <row r="82" spans="1:5" s="6" customFormat="1" ht="47.25" x14ac:dyDescent="0.25">
      <c r="A82" s="28" t="s">
        <v>43</v>
      </c>
      <c r="B82" s="89">
        <v>0</v>
      </c>
      <c r="C82" s="92">
        <v>0</v>
      </c>
      <c r="D82" s="89">
        <v>0</v>
      </c>
      <c r="E82" s="33">
        <v>0</v>
      </c>
    </row>
    <row r="83" spans="1:5" s="6" customFormat="1" ht="47.25" x14ac:dyDescent="0.25">
      <c r="A83" s="28" t="s">
        <v>44</v>
      </c>
      <c r="B83" s="89">
        <v>0</v>
      </c>
      <c r="C83" s="92">
        <v>0</v>
      </c>
      <c r="D83" s="89">
        <v>0</v>
      </c>
      <c r="E83" s="33">
        <v>0</v>
      </c>
    </row>
    <row r="84" spans="1:5" s="6" customFormat="1" ht="15.75" x14ac:dyDescent="0.25"/>
    <row r="85" spans="1:5" s="6" customFormat="1" ht="15.75" x14ac:dyDescent="0.25"/>
    <row r="86" spans="1:5" s="6" customFormat="1" ht="15.75" x14ac:dyDescent="0.25"/>
    <row r="87" spans="1:5" s="6" customFormat="1" ht="15.75" x14ac:dyDescent="0.25"/>
    <row r="88" spans="1:5" s="6" customFormat="1" ht="15.75" x14ac:dyDescent="0.25"/>
    <row r="89" spans="1:5" s="6" customFormat="1" ht="15.75" x14ac:dyDescent="0.25"/>
    <row r="90" spans="1:5" s="6" customFormat="1" ht="15.75" x14ac:dyDescent="0.25"/>
    <row r="91" spans="1:5" s="6" customFormat="1" ht="15.75" x14ac:dyDescent="0.25"/>
    <row r="92" spans="1:5" s="6" customFormat="1" ht="15.75" x14ac:dyDescent="0.25"/>
    <row r="93" spans="1:5" s="6" customFormat="1" ht="15.75" x14ac:dyDescent="0.25"/>
    <row r="94" spans="1:5" s="6" customFormat="1" ht="15.75" x14ac:dyDescent="0.25"/>
    <row r="95" spans="1:5" s="6" customFormat="1" ht="15.75" x14ac:dyDescent="0.25"/>
    <row r="96" spans="1:5" s="6" customFormat="1" ht="15.75" x14ac:dyDescent="0.25"/>
    <row r="97" s="6" customFormat="1" ht="15.75" x14ac:dyDescent="0.25"/>
    <row r="98" s="6" customFormat="1" ht="15.75" x14ac:dyDescent="0.25"/>
    <row r="99" s="6" customFormat="1" ht="15.75" x14ac:dyDescent="0.25"/>
    <row r="100" s="6" customFormat="1" ht="15.75" x14ac:dyDescent="0.25"/>
    <row r="101" s="6" customFormat="1" ht="15.75" x14ac:dyDescent="0.25"/>
    <row r="102" s="6" customFormat="1" ht="15.75" x14ac:dyDescent="0.25"/>
    <row r="103" s="6" customFormat="1" ht="15.75" x14ac:dyDescent="0.25"/>
    <row r="104" s="6" customFormat="1" ht="15.75" x14ac:dyDescent="0.25"/>
    <row r="105" s="6" customFormat="1" ht="15.75" x14ac:dyDescent="0.25"/>
    <row r="106" s="6" customFormat="1" ht="15.75" x14ac:dyDescent="0.25"/>
  </sheetData>
  <mergeCells count="6">
    <mergeCell ref="A5:E5"/>
    <mergeCell ref="A6:E6"/>
    <mergeCell ref="A4:D4"/>
    <mergeCell ref="B1:E1"/>
    <mergeCell ref="B2:E2"/>
    <mergeCell ref="B3:E3"/>
  </mergeCells>
  <phoneticPr fontId="0" type="noConversion"/>
  <pageMargins left="0.39370078740157483" right="0.19685039370078741" top="0.27559055118110237" bottom="0.39370078740157483" header="0.31496062992125984" footer="0.35433070866141736"/>
  <pageSetup paperSize="9" fitToWidth="4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Ожидаемое исполнение 2021 г</vt:lpstr>
      <vt:lpstr>Лист1</vt:lpstr>
      <vt:lpstr>'Ожидаемое исполнение 2021 г'!Заголовки_для_печати</vt:lpstr>
    </vt:vector>
  </TitlesOfParts>
  <Company>Фин.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</dc:creator>
  <cp:lastModifiedBy>Пользователь Windows</cp:lastModifiedBy>
  <cp:lastPrinted>2021-11-16T11:34:43Z</cp:lastPrinted>
  <dcterms:created xsi:type="dcterms:W3CDTF">2002-10-17T09:14:36Z</dcterms:created>
  <dcterms:modified xsi:type="dcterms:W3CDTF">2021-11-16T11:48:54Z</dcterms:modified>
</cp:coreProperties>
</file>